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Nowy BIP dokumenty\"/>
    </mc:Choice>
  </mc:AlternateContent>
  <xr:revisionPtr revIDLastSave="0" documentId="8_{55981D9C-C62E-4006-ABB6-10875A4F92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B20" i="1"/>
  <c r="F32" i="1"/>
  <c r="F30" i="1"/>
  <c r="F29" i="1"/>
  <c r="F28" i="1"/>
  <c r="F27" i="1"/>
  <c r="F26" i="1"/>
  <c r="F23" i="1"/>
  <c r="F22" i="1"/>
  <c r="F21" i="1"/>
  <c r="F20" i="1"/>
  <c r="F19" i="1"/>
  <c r="F17" i="1"/>
  <c r="B16" i="1"/>
  <c r="B15" i="1"/>
  <c r="B14" i="1"/>
  <c r="B13" i="1"/>
  <c r="B12" i="1"/>
  <c r="B11" i="1"/>
  <c r="B10" i="1"/>
  <c r="F9" i="1"/>
  <c r="F8" i="1"/>
  <c r="C21" i="1"/>
  <c r="F7" i="1"/>
  <c r="D21" i="1" l="1"/>
  <c r="H34" i="1" s="1"/>
</calcChain>
</file>

<file path=xl/sharedStrings.xml><?xml version="1.0" encoding="utf-8"?>
<sst xmlns="http://schemas.openxmlformats.org/spreadsheetml/2006/main" count="111" uniqueCount="71">
  <si>
    <t>Sprawozdanie roczne z gospodarowania środkami Zakładowego Funduszu Świadczeń Socjalnych za rok 2019 - całość</t>
  </si>
  <si>
    <t>L.p.</t>
  </si>
  <si>
    <t xml:space="preserve">Rodzaj planowanego wpływu Funduszu </t>
  </si>
  <si>
    <t>Plan roczny</t>
  </si>
  <si>
    <t>Wykonanie</t>
  </si>
  <si>
    <t>Rodzaj planowanego wydatku Funduszu</t>
  </si>
  <si>
    <t xml:space="preserve">Plan roczny </t>
  </si>
  <si>
    <t xml:space="preserve"> kwota w złotych</t>
  </si>
  <si>
    <t>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</si>
  <si>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</si>
  <si>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</si>
  <si>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</si>
  <si>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</si>
  <si>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</si>
  <si>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</si>
  <si>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</si>
  <si>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</si>
  <si>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</si>
  <si>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</si>
  <si>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</si>
  <si>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</si>
  <si>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</si>
  <si>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</si>
  <si>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
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</si>
  <si>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</si>
  <si>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</si>
  <si>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</si>
  <si>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</si>
  <si>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</si>
  <si>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</si>
  <si>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</si>
  <si>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</si>
  <si>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</si>
  <si>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</si>
  <si>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</si>
  <si>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</si>
  <si>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</si>
  <si>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</si>
  <si>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</si>
  <si>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</si>
  <si>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</si>
  <si>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</si>
  <si>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</si>
  <si>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</si>
  <si>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</si>
  <si>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</si>
  <si>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</si>
  <si>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</si>
  <si>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</si>
  <si>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</si>
  <si>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Plan</t>
  </si>
  <si>
    <t>3.7.</t>
  </si>
  <si>
    <t>Wysokość długoterminowych należności wobec Funduszu wynikająca z zaangażowania środków Funduszu Mieszkaniowego w udzielone pożyczki, według stanu na dzień 31 grudnia roku poprzedniego</t>
  </si>
  <si>
    <t>Wysokość środków przeznaczonych na Fundusz Obiektów Socjalnych 
(suma poz. 4.1. - 4.3.), w tym wydatki na: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</si>
  <si>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</si>
  <si>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</si>
  <si>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</si>
  <si>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</si>
  <si>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</si>
  <si>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</si>
  <si>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</si>
  <si>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</si>
  <si>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</si>
  <si>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11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</si>
  <si>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11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</si>
  <si>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</si>
  <si>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</si>
  <si>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 xml:space="preserve">Sprawozdanie okresowe </t>
  </si>
  <si>
    <t>Załącznik Nr 2 do Regulaminu ZFŚS</t>
  </si>
  <si>
    <t>Wysokość środków przeznaczonych na Fundusz Kulturalno-Rekreacyjny (suma poz. 3.1. - 3.7.), w tym wydatki na:</t>
  </si>
  <si>
    <t>Załącznik nr 2
do Zarządzenia Nr 32/2023
z dnia 13 kwietnia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</si>
</sst>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i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0" fillId="0" borderId="0" xfId="0" applyNumberFormat="1"/>
    <xf numFmtId="2" fontId="0" fillId="0" borderId="0" xfId="0" applyNumberFormat="1"/>
    <xf numFmtId="44" fontId="4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44" fontId="8" fillId="2" borderId="1" xfId="1" applyNumberFormat="1" applyFont="1" applyFill="1" applyBorder="1" applyAlignment="1">
      <alignment horizontal="center"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44" fontId="9" fillId="5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44" fontId="6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3907155</xdr:colOff>
      <xdr:row>36</xdr:row>
      <xdr:rowOff>75724</xdr:rowOff>
    </xdr:from>
    <xdr:to>
      <xdr:col>5</xdr:col>
      <xdr:colOff>3931442</xdr:colOff>
      <xdr:row>37</xdr:row>
      <xdr:rowOff>102757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2333EB8C-13ED-4BA3-B262-AA7DA3176E63}"/>
            </a:ext>
          </a:extLst>
        </xdr:cNvPr>
        <xdr:cNvSpPr txBox="1">
          <a:spLocks noChangeArrowheads="1"/>
        </xdr:cNvSpPr>
      </xdr:nvSpPr>
      <xdr:spPr bwMode="auto">
        <a:xfrm>
          <a:off x="4250055" y="11033284"/>
          <a:ext cx="8345327" cy="209913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4" workbookViewId="0">
      <selection activeCell="Q9" sqref="Q9"/>
    </sheetView>
  </sheetViews>
  <sheetFormatPr defaultRowHeight="15" x14ac:dyDescent="0.25"/>
  <cols>
    <col min="1" max="1" width="4.5703125" bestFit="1" customWidth="1"/>
    <col min="2" max="2" width="62.5703125" customWidth="1"/>
    <col min="3" max="4" width="15.5703125" bestFit="1" customWidth="1"/>
    <col min="5" max="5" width="4.5703125" bestFit="1" customWidth="1"/>
    <col min="6" max="6" width="61.42578125" customWidth="1"/>
    <col min="7" max="7" width="15.42578125" bestFit="1" customWidth="1"/>
    <col min="8" max="8" width="15.5703125" bestFit="1" customWidth="1"/>
  </cols>
  <sheetData>
    <row r="1" spans="1:8" ht="47.1" customHeight="1" x14ac:dyDescent="0.25">
      <c r="F1" s="31" t="s">
        <v>70</v>
      </c>
      <c r="G1" s="32"/>
      <c r="H1" s="32"/>
    </row>
    <row r="2" spans="1:8" x14ac:dyDescent="0.25">
      <c r="A2" s="30" t="s">
        <v>68</v>
      </c>
      <c r="B2" s="30"/>
    </row>
    <row r="3" spans="1:8" ht="15.75" x14ac:dyDescent="0.25">
      <c r="A3" s="35" t="s">
        <v>67</v>
      </c>
      <c r="B3" s="35"/>
      <c r="C3" s="35"/>
      <c r="D3" s="35" t="s">
        <v>0</v>
      </c>
      <c r="E3" s="35"/>
      <c r="F3" s="35"/>
      <c r="G3" s="35"/>
      <c r="H3" s="35"/>
    </row>
    <row r="4" spans="1:8" x14ac:dyDescent="0.25">
      <c r="A4" s="36" t="s">
        <v>1</v>
      </c>
      <c r="B4" s="36" t="s">
        <v>2</v>
      </c>
      <c r="C4" s="1" t="s">
        <v>3</v>
      </c>
      <c r="D4" s="1" t="s">
        <v>4</v>
      </c>
      <c r="E4" s="36" t="s">
        <v>1</v>
      </c>
      <c r="F4" s="36" t="s">
        <v>5</v>
      </c>
      <c r="G4" s="1" t="s">
        <v>6</v>
      </c>
      <c r="H4" s="1" t="s">
        <v>4</v>
      </c>
    </row>
    <row r="5" spans="1:8" ht="30" x14ac:dyDescent="0.25">
      <c r="A5" s="36"/>
      <c r="B5" s="36"/>
      <c r="C5" s="1" t="s">
        <v>7</v>
      </c>
      <c r="D5" s="1" t="s">
        <v>7</v>
      </c>
      <c r="E5" s="36"/>
      <c r="F5" s="36"/>
      <c r="G5" s="1" t="s">
        <v>8</v>
      </c>
      <c r="H5" s="1" t="s">
        <v>7</v>
      </c>
    </row>
    <row r="6" spans="1:8" ht="30" x14ac:dyDescent="0.25">
      <c r="A6" s="2" t="s">
        <v>9</v>
      </c>
      <c r="B6" s="3" t="s">
        <v>10</v>
      </c>
      <c r="C6" s="19"/>
      <c r="D6" s="19"/>
      <c r="E6" s="2" t="s">
        <v>9</v>
      </c>
      <c r="F6" s="3" t="s">
        <v>11</v>
      </c>
      <c r="G6" s="24"/>
      <c r="H6" s="24"/>
    </row>
    <row r="7" spans="1:8" ht="30" x14ac:dyDescent="0.25">
      <c r="A7" s="2" t="s">
        <v>12</v>
      </c>
      <c r="B7" s="3" t="s">
        <v>13</v>
      </c>
      <c r="C7" s="19"/>
      <c r="D7" s="19"/>
      <c r="E7" s="4" t="s">
        <v>14</v>
      </c>
      <c r="F7" s="5" t="str">
        <f>CONCATENATE("dofinansowanie zorganizowanego wypoczynku dzieci i młodzieży 
(konto 851-",$J$3,"-3010)")</f>
        <v>dofinansowanie zorganizowanego wypoczynku dzieci i młodzieży 
(konto 851--3010)</v>
      </c>
      <c r="G7" s="25"/>
      <c r="H7" s="25"/>
    </row>
    <row r="8" spans="1:8" ht="31.5" customHeight="1" x14ac:dyDescent="0.25">
      <c r="A8" s="6"/>
      <c r="B8" s="3" t="s">
        <v>15</v>
      </c>
      <c r="C8" s="19"/>
      <c r="D8" s="19"/>
      <c r="E8" s="4" t="s">
        <v>16</v>
      </c>
      <c r="F8" s="5" t="str">
        <f>CONCATENATE("dofinansowanie wypoczynku organizowanego we własnym zakresie 
(konto 851-",$J$3,"-3011)")</f>
        <v>dofinansowanie wypoczynku organizowanego we własnym zakresie 
(konto 851--3011)</v>
      </c>
      <c r="G8" s="25"/>
      <c r="H8" s="25"/>
    </row>
    <row r="9" spans="1:8" ht="36.75" customHeight="1" x14ac:dyDescent="0.25">
      <c r="A9" s="2" t="s">
        <v>17</v>
      </c>
      <c r="B9" s="3" t="s">
        <v>18</v>
      </c>
      <c r="C9" s="19"/>
      <c r="D9" s="19"/>
      <c r="E9" s="4" t="s">
        <v>19</v>
      </c>
      <c r="F9" s="5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25"/>
      <c r="H9" s="25"/>
    </row>
    <row r="10" spans="1:8" x14ac:dyDescent="0.25">
      <c r="A10" s="4" t="s">
        <v>20</v>
      </c>
      <c r="B10" s="5" t="str">
        <f>CONCATENATE("OW w Sząbruku Sile (konto 851-",$J$3,"-2002)")</f>
        <v>OW w Sząbruku Sile (konto 851--2002)</v>
      </c>
      <c r="C10" s="20"/>
      <c r="D10" s="20"/>
      <c r="E10" s="4" t="s">
        <v>21</v>
      </c>
      <c r="F10" s="5" t="str">
        <f>CONCATENATE("pomoc finansową (konto 851-",$J$3,"-3013)")</f>
        <v>pomoc finansową (konto 851--3013)</v>
      </c>
      <c r="G10" s="25"/>
      <c r="H10" s="25"/>
    </row>
    <row r="11" spans="1:8" ht="30" x14ac:dyDescent="0.25">
      <c r="A11" s="4" t="s">
        <v>22</v>
      </c>
      <c r="B11" s="5" t="str">
        <f>CONCATENATE("wykorzystania jachtów (konto 851-",$J$3,"-2003)")</f>
        <v>wykorzystania jachtów (konto 851--2003)</v>
      </c>
      <c r="C11" s="20"/>
      <c r="D11" s="20"/>
      <c r="E11" s="2" t="s">
        <v>12</v>
      </c>
      <c r="F11" s="3" t="s">
        <v>23</v>
      </c>
      <c r="G11" s="24"/>
      <c r="H11" s="24"/>
    </row>
    <row r="12" spans="1:8" x14ac:dyDescent="0.25">
      <c r="A12" s="4" t="s">
        <v>24</v>
      </c>
      <c r="B12" s="5" t="str">
        <f>CONCATENATE("OW w Bałdach (konto 851-",$J$3,"-2004)")</f>
        <v>OW w Bałdach (konto 851--2004)</v>
      </c>
      <c r="C12" s="20"/>
      <c r="D12" s="20"/>
      <c r="E12" s="4" t="s">
        <v>25</v>
      </c>
      <c r="F12" s="5" t="s">
        <v>26</v>
      </c>
      <c r="G12" s="25"/>
      <c r="H12" s="25"/>
    </row>
    <row r="13" spans="1:8" ht="30" x14ac:dyDescent="0.25">
      <c r="A13" s="2" t="s">
        <v>27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19"/>
      <c r="D13" s="19"/>
      <c r="E13" s="4" t="s">
        <v>28</v>
      </c>
      <c r="F13" s="5" t="s">
        <v>29</v>
      </c>
      <c r="G13" s="25"/>
      <c r="H13" s="25"/>
    </row>
    <row r="14" spans="1:8" x14ac:dyDescent="0.25">
      <c r="A14" s="2" t="s">
        <v>30</v>
      </c>
      <c r="B14" s="3" t="str">
        <f>CONCATENATE("Wpływy z KP Baccalarium (konto 851-",$J$3,"-2005)")</f>
        <v>Wpływy z KP Baccalarium (konto 851--2005)</v>
      </c>
      <c r="C14" s="19"/>
      <c r="D14" s="19"/>
      <c r="E14" s="4" t="s">
        <v>31</v>
      </c>
      <c r="F14" s="29" t="s">
        <v>32</v>
      </c>
      <c r="G14" s="26"/>
      <c r="H14" s="25"/>
    </row>
    <row r="15" spans="1:8" x14ac:dyDescent="0.25">
      <c r="A15" s="2" t="s">
        <v>33</v>
      </c>
      <c r="B15" s="3" t="str">
        <f>CONCATENATE("Wpływy z opłat za benefit i basen (konto 851-",$J$3,"-2007)")</f>
        <v>Wpływy z opłat za benefit i basen (konto 851--2007)</v>
      </c>
      <c r="C15" s="19"/>
      <c r="D15" s="19"/>
      <c r="E15" s="4" t="s">
        <v>34</v>
      </c>
      <c r="F15" s="5" t="s">
        <v>35</v>
      </c>
      <c r="G15" s="25"/>
      <c r="H15" s="25"/>
    </row>
    <row r="16" spans="1:8" ht="30" x14ac:dyDescent="0.25">
      <c r="A16" s="2" t="s">
        <v>36</v>
      </c>
      <c r="B16" s="3" t="str">
        <f>CONCATENATE("Wpływy z pozostałem działalności kulturalnej (konto 851-",$J$3,"-2010)")</f>
        <v>Wpływy z pozostałem działalności kulturalnej (konto 851--2010)</v>
      </c>
      <c r="C16" s="19"/>
      <c r="D16" s="19"/>
      <c r="E16" s="2" t="s">
        <v>17</v>
      </c>
      <c r="F16" s="3" t="s">
        <v>69</v>
      </c>
      <c r="G16" s="24"/>
      <c r="H16" s="24"/>
    </row>
    <row r="17" spans="1:8" x14ac:dyDescent="0.25">
      <c r="A17" s="2" t="s">
        <v>37</v>
      </c>
      <c r="B17" s="3" t="s">
        <v>38</v>
      </c>
      <c r="C17" s="19"/>
      <c r="D17" s="19"/>
      <c r="E17" s="4" t="s">
        <v>20</v>
      </c>
      <c r="F17" s="5" t="str">
        <f>CONCATENATE("benefit i basen (konto  851-",$J$3,"-3007)")</f>
        <v>benefit i basen (konto  851--3007)</v>
      </c>
      <c r="G17" s="25"/>
      <c r="H17" s="25"/>
    </row>
    <row r="18" spans="1:8" x14ac:dyDescent="0.25">
      <c r="A18" s="2" t="s">
        <v>39</v>
      </c>
      <c r="B18" s="3" t="s">
        <v>40</v>
      </c>
      <c r="C18" s="19"/>
      <c r="D18" s="19"/>
      <c r="E18" s="4" t="s">
        <v>22</v>
      </c>
      <c r="F18" s="5" t="str">
        <f>CONCATENATE("świadczenia  dla dzieci (konto 851-",$J$3,"-3009)")</f>
        <v>świadczenia  dla dzieci (konto 851--3009)</v>
      </c>
      <c r="G18" s="25"/>
      <c r="H18" s="25"/>
    </row>
    <row r="19" spans="1:8" ht="45" x14ac:dyDescent="0.25">
      <c r="A19" s="2" t="s">
        <v>41</v>
      </c>
      <c r="B19" s="3" t="s">
        <v>42</v>
      </c>
      <c r="C19" s="19"/>
      <c r="D19" s="19"/>
      <c r="E19" s="4" t="s">
        <v>24</v>
      </c>
      <c r="F19" s="5" t="str">
        <f>CONCATENATE("imprezy kulturalne (konto 851-",$J$3,"-3014)")</f>
        <v>imprezy kulturalne (konto 851--3014)</v>
      </c>
      <c r="G19" s="25"/>
      <c r="H19" s="25"/>
    </row>
    <row r="20" spans="1:8" ht="32.1" customHeight="1" x14ac:dyDescent="0.25">
      <c r="A20" s="2" t="s">
        <v>43</v>
      </c>
      <c r="B20" s="3" t="str">
        <f>CONCATENATE("Wysokość pozostałych wpływów Funduszu, m.in. odsetki bankowe (konto 851-",$J$3,"-2099)")</f>
        <v>Wysokość pozostałych wpływów Funduszu, m.in. odsetki bankowe (konto 851--2099)</v>
      </c>
      <c r="C20" s="19"/>
      <c r="D20" s="19"/>
      <c r="E20" s="4" t="s">
        <v>44</v>
      </c>
      <c r="F20" s="5" t="str">
        <f>CONCATENATE("wycieczki krajowe i zagraniczne (konto 851-",$J$3,"-3015)")</f>
        <v>wycieczki krajowe i zagraniczne (konto 851--3015)</v>
      </c>
      <c r="G20" s="25"/>
      <c r="H20" s="25"/>
    </row>
    <row r="21" spans="1:8" x14ac:dyDescent="0.25">
      <c r="A21" s="7" t="s">
        <v>45</v>
      </c>
      <c r="B21" s="8" t="s">
        <v>46</v>
      </c>
      <c r="C21" s="21">
        <f>SUM(C8:C9)+SUM(C13:C20)</f>
        <v>0</v>
      </c>
      <c r="D21" s="21">
        <f>SUM(D8:D9)+SUM(D13:D20)</f>
        <v>0</v>
      </c>
      <c r="E21" s="4" t="s">
        <v>47</v>
      </c>
      <c r="F21" s="5" t="str">
        <f>CONCATENATE("karnety na jazdę konną (konto 851-",$J$3,"-3016)")</f>
        <v>karnety na jazdę konną (konto 851--3016)</v>
      </c>
      <c r="G21" s="25"/>
      <c r="H21" s="25"/>
    </row>
    <row r="22" spans="1:8" x14ac:dyDescent="0.25">
      <c r="A22" s="4" t="s">
        <v>45</v>
      </c>
      <c r="B22" s="4" t="s">
        <v>45</v>
      </c>
      <c r="C22" s="4" t="s">
        <v>45</v>
      </c>
      <c r="D22" s="4" t="s">
        <v>45</v>
      </c>
      <c r="E22" s="4" t="s">
        <v>48</v>
      </c>
      <c r="F22" s="5" t="str">
        <f>CONCATENATE("umowy zlecenia i umowy o dzieło  (konto 851-",$J$3,"-3017)")</f>
        <v>umowy zlecenia i umowy o dzieło  (konto 851--3017)</v>
      </c>
      <c r="G22" s="25"/>
      <c r="H22" s="25"/>
    </row>
    <row r="23" spans="1:8" x14ac:dyDescent="0.25">
      <c r="A23" s="37" t="s">
        <v>45</v>
      </c>
      <c r="B23" s="36" t="s">
        <v>49</v>
      </c>
      <c r="C23" s="1" t="s">
        <v>50</v>
      </c>
      <c r="D23" s="1" t="s">
        <v>4</v>
      </c>
      <c r="E23" s="38" t="s">
        <v>51</v>
      </c>
      <c r="F23" s="39" t="str">
        <f>CONCATENATE("działalność kulturalną (konto 851-",$J$3,"-3020)")</f>
        <v>działalność kulturalną (konto 851--3020)</v>
      </c>
      <c r="G23" s="33"/>
      <c r="H23" s="33"/>
    </row>
    <row r="24" spans="1:8" ht="30" x14ac:dyDescent="0.25">
      <c r="A24" s="37"/>
      <c r="B24" s="36"/>
      <c r="C24" s="1" t="s">
        <v>8</v>
      </c>
      <c r="D24" s="1" t="s">
        <v>8</v>
      </c>
      <c r="E24" s="38"/>
      <c r="F24" s="39"/>
      <c r="G24" s="34"/>
      <c r="H24" s="34"/>
    </row>
    <row r="25" spans="1:8" ht="46.5" customHeight="1" x14ac:dyDescent="0.25">
      <c r="A25" s="2" t="s">
        <v>9</v>
      </c>
      <c r="B25" s="3" t="s">
        <v>52</v>
      </c>
      <c r="C25" s="19"/>
      <c r="D25" s="19"/>
      <c r="E25" s="2" t="s">
        <v>27</v>
      </c>
      <c r="F25" s="3" t="s">
        <v>53</v>
      </c>
      <c r="G25" s="24"/>
      <c r="H25" s="24"/>
    </row>
    <row r="26" spans="1:8" ht="51" customHeight="1" x14ac:dyDescent="0.25">
      <c r="A26" s="2" t="s">
        <v>12</v>
      </c>
      <c r="B26" s="3" t="s">
        <v>54</v>
      </c>
      <c r="C26" s="19"/>
      <c r="D26" s="19"/>
      <c r="E26" s="4" t="s">
        <v>55</v>
      </c>
      <c r="F26" s="5" t="str">
        <f>CONCATENATE("OW w Sząbruku Sile (konto 851-",$J$3,"-3002)")</f>
        <v>OW w Sząbruku Sile (konto 851--3002)</v>
      </c>
      <c r="G26" s="25"/>
      <c r="H26" s="25"/>
    </row>
    <row r="27" spans="1:8" ht="30" x14ac:dyDescent="0.25">
      <c r="A27" s="2" t="s">
        <v>17</v>
      </c>
      <c r="B27" s="3" t="s">
        <v>56</v>
      </c>
      <c r="C27" s="19"/>
      <c r="D27" s="19"/>
      <c r="E27" s="4" t="s">
        <v>57</v>
      </c>
      <c r="F27" s="5" t="str">
        <f>CONCATENATE("wykorzystanie jachtów (konto 851-",$J$3,"-3003)")</f>
        <v>wykorzystanie jachtów (konto 851--3003)</v>
      </c>
      <c r="G27" s="25"/>
      <c r="H27" s="25"/>
    </row>
    <row r="28" spans="1:8" x14ac:dyDescent="0.25">
      <c r="A28" s="2" t="s">
        <v>27</v>
      </c>
      <c r="B28" s="3" t="s">
        <v>58</v>
      </c>
      <c r="C28" s="19"/>
      <c r="D28" s="19"/>
      <c r="E28" s="4" t="s">
        <v>59</v>
      </c>
      <c r="F28" s="5" t="str">
        <f>CONCATENATE("OW w Bałdach (konto 851-",$J$3,"-3004)")</f>
        <v>OW w Bałdach (konto 851--3004)</v>
      </c>
      <c r="G28" s="25"/>
      <c r="H28" s="25"/>
    </row>
    <row r="29" spans="1:8" x14ac:dyDescent="0.25">
      <c r="A29" s="2" t="s">
        <v>60</v>
      </c>
      <c r="B29" s="3" t="s">
        <v>61</v>
      </c>
      <c r="C29" s="22"/>
      <c r="D29" s="23"/>
      <c r="E29" s="2" t="s">
        <v>30</v>
      </c>
      <c r="F29" s="3" t="str">
        <f>CONCATENATE("Wydatki Baccalarium  (konto 851-",$J$3,"-3005)")</f>
        <v>Wydatki Baccalarium  (konto 851--3005)</v>
      </c>
      <c r="G29" s="24"/>
      <c r="H29" s="24"/>
    </row>
    <row r="30" spans="1:8" ht="18.75" x14ac:dyDescent="0.25">
      <c r="A30" s="9"/>
      <c r="B30" s="10"/>
      <c r="C30" s="11"/>
      <c r="D30" s="11"/>
      <c r="E30" s="2" t="s">
        <v>33</v>
      </c>
      <c r="F30" s="3" t="str">
        <f>CONCATENATE("Umorzenia pożyczek  (konto 851-",$J$3," 3001)")</f>
        <v>Umorzenia pożyczek  (konto 851- 3001)</v>
      </c>
      <c r="G30" s="16"/>
      <c r="H30" s="24"/>
    </row>
    <row r="31" spans="1:8" x14ac:dyDescent="0.25">
      <c r="A31" s="12" t="s">
        <v>45</v>
      </c>
      <c r="B31" s="13"/>
      <c r="C31" s="12"/>
      <c r="D31" s="12"/>
      <c r="E31" s="2" t="s">
        <v>36</v>
      </c>
      <c r="F31" s="3" t="s">
        <v>62</v>
      </c>
      <c r="G31" s="16"/>
      <c r="H31" s="24"/>
    </row>
    <row r="32" spans="1:8" x14ac:dyDescent="0.25">
      <c r="A32" s="12" t="s">
        <v>45</v>
      </c>
      <c r="B32" s="14" t="s">
        <v>63</v>
      </c>
      <c r="C32" s="12" t="s">
        <v>45</v>
      </c>
      <c r="D32" s="12" t="s">
        <v>45</v>
      </c>
      <c r="E32" s="2" t="s">
        <v>37</v>
      </c>
      <c r="F32" s="3" t="str">
        <f>CONCATENATE("Pozostałe koszty Funduszu (konto 851-",$J$3,"-3099)")</f>
        <v>Pozostałe koszty Funduszu (konto 851--3099)</v>
      </c>
      <c r="G32" s="16"/>
      <c r="H32" s="24"/>
    </row>
    <row r="33" spans="1:8" x14ac:dyDescent="0.25">
      <c r="A33" s="12" t="s">
        <v>45</v>
      </c>
      <c r="B33" s="14" t="s">
        <v>64</v>
      </c>
      <c r="C33" s="12" t="s">
        <v>45</v>
      </c>
      <c r="D33" s="12" t="s">
        <v>45</v>
      </c>
      <c r="E33" s="1"/>
      <c r="F33" s="1" t="s">
        <v>65</v>
      </c>
      <c r="G33" s="27"/>
      <c r="H33" s="27"/>
    </row>
    <row r="34" spans="1:8" x14ac:dyDescent="0.25">
      <c r="A34" s="12" t="s">
        <v>45</v>
      </c>
      <c r="B34" s="15" t="s">
        <v>45</v>
      </c>
      <c r="C34" s="12" t="s">
        <v>45</v>
      </c>
      <c r="D34" s="12" t="s">
        <v>45</v>
      </c>
      <c r="E34" s="1" t="s">
        <v>45</v>
      </c>
      <c r="F34" s="1" t="s">
        <v>66</v>
      </c>
      <c r="G34" s="16" t="s">
        <v>45</v>
      </c>
      <c r="H34" s="28">
        <f>SUM(D21-H33)</f>
        <v>0</v>
      </c>
    </row>
    <row r="37" spans="1:8" x14ac:dyDescent="0.25">
      <c r="H37" s="17"/>
    </row>
    <row r="38" spans="1:8" x14ac:dyDescent="0.25">
      <c r="H38" s="17"/>
    </row>
    <row r="40" spans="1:8" x14ac:dyDescent="0.25">
      <c r="H40" s="17"/>
    </row>
    <row r="41" spans="1:8" x14ac:dyDescent="0.25">
      <c r="H41" s="17"/>
    </row>
    <row r="44" spans="1:8" x14ac:dyDescent="0.25">
      <c r="H44" s="17"/>
    </row>
    <row r="50" spans="3:3" x14ac:dyDescent="0.25">
      <c r="C50" s="18"/>
    </row>
    <row r="51" spans="3:3" x14ac:dyDescent="0.25">
      <c r="C51" s="18"/>
    </row>
  </sheetData>
  <mergeCells count="13">
    <mergeCell ref="A2:B2"/>
    <mergeCell ref="F1:H1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5748031496062992" bottom="0.19685039370078741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</cp:lastModifiedBy>
  <cp:lastPrinted>2021-12-22T08:46:09Z</cp:lastPrinted>
  <dcterms:created xsi:type="dcterms:W3CDTF">2021-11-22T07:23:35Z</dcterms:created>
  <dcterms:modified xsi:type="dcterms:W3CDTF">2023-04-17T06:56:35Z</dcterms:modified>
</cp:coreProperties>
</file>